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hyfield-my.sharepoint.com/personal/megansearlethomas_whyfield_co_uk/Documents/Desktop/"/>
    </mc:Choice>
  </mc:AlternateContent>
  <xr:revisionPtr revIDLastSave="41" documentId="8_{5EEFD63A-8EE5-432C-8252-A6F3769F7253}" xr6:coauthVersionLast="47" xr6:coauthVersionMax="47" xr10:uidLastSave="{2F66A4DA-11A0-45E8-9B1B-3E1701D7DFA0}"/>
  <bookViews>
    <workbookView xWindow="-108" yWindow="-108" windowWidth="23256" windowHeight="13896" xr2:uid="{1DC8C165-57A8-4DDD-9CD9-D75C9070FB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G7" i="1"/>
  <c r="G8" i="1" s="1"/>
  <c r="H7" i="1"/>
  <c r="H8" i="1" s="1"/>
  <c r="I7" i="1"/>
  <c r="I8" i="1" s="1"/>
  <c r="J7" i="1"/>
  <c r="J8" i="1" s="1"/>
  <c r="K7" i="1"/>
  <c r="K8" i="1" s="1"/>
  <c r="L7" i="1"/>
  <c r="L8" i="1" s="1"/>
  <c r="M7" i="1"/>
  <c r="M8" i="1" s="1"/>
  <c r="N7" i="1"/>
  <c r="O7" i="1"/>
  <c r="P7" i="1"/>
  <c r="Q7" i="1"/>
  <c r="N8" i="1"/>
  <c r="O8" i="1"/>
  <c r="P8" i="1"/>
  <c r="Q8" i="1"/>
  <c r="F11" i="1"/>
  <c r="F12" i="1" s="1"/>
  <c r="G11" i="1"/>
  <c r="G12" i="1" s="1"/>
  <c r="H11" i="1"/>
  <c r="H12" i="1" s="1"/>
  <c r="I11" i="1"/>
  <c r="I12" i="1" s="1"/>
  <c r="J11" i="1"/>
  <c r="K11" i="1"/>
  <c r="L11" i="1"/>
  <c r="M11" i="1"/>
  <c r="N11" i="1"/>
  <c r="O11" i="1"/>
  <c r="P11" i="1"/>
  <c r="Q11" i="1"/>
  <c r="J12" i="1"/>
  <c r="J19" i="1" s="1"/>
  <c r="K12" i="1"/>
  <c r="K19" i="1" s="1"/>
  <c r="L12" i="1"/>
  <c r="L19" i="1" s="1"/>
  <c r="M12" i="1"/>
  <c r="M19" i="1" s="1"/>
  <c r="N12" i="1"/>
  <c r="N19" i="1" s="1"/>
  <c r="O12" i="1"/>
  <c r="O19" i="1" s="1"/>
  <c r="P12" i="1"/>
  <c r="P19" i="1" s="1"/>
  <c r="Q12" i="1"/>
  <c r="Q19" i="1" s="1"/>
  <c r="F18" i="1"/>
  <c r="G18" i="1"/>
  <c r="H18" i="1"/>
  <c r="I18" i="1"/>
  <c r="J18" i="1"/>
  <c r="K18" i="1"/>
  <c r="L18" i="1"/>
  <c r="M18" i="1"/>
  <c r="N18" i="1"/>
  <c r="O18" i="1"/>
  <c r="P18" i="1"/>
  <c r="Q18" i="1"/>
  <c r="F20" i="1"/>
  <c r="G20" i="1"/>
  <c r="H20" i="1"/>
  <c r="I20" i="1"/>
  <c r="J20" i="1"/>
  <c r="K20" i="1"/>
  <c r="L20" i="1"/>
  <c r="M20" i="1"/>
  <c r="N20" i="1"/>
  <c r="O20" i="1"/>
  <c r="P20" i="1"/>
  <c r="Q20" i="1"/>
  <c r="R7" i="1"/>
  <c r="R8" i="1" s="1"/>
  <c r="S7" i="1"/>
  <c r="S8" i="1" s="1"/>
  <c r="R11" i="1"/>
  <c r="R12" i="1" s="1"/>
  <c r="S11" i="1"/>
  <c r="S12" i="1" s="1"/>
  <c r="R18" i="1"/>
  <c r="S18" i="1"/>
  <c r="R20" i="1"/>
  <c r="S20" i="1"/>
  <c r="E7" i="1"/>
  <c r="E8" i="1" s="1"/>
  <c r="E11" i="1"/>
  <c r="E12" i="1"/>
  <c r="E19" i="1" s="1"/>
  <c r="E18" i="1"/>
  <c r="E20" i="1"/>
  <c r="Z4" i="1"/>
  <c r="X18" i="1"/>
  <c r="Y18" i="1"/>
  <c r="X20" i="1"/>
  <c r="Y20" i="1"/>
  <c r="T18" i="1"/>
  <c r="U18" i="1"/>
  <c r="V18" i="1"/>
  <c r="W18" i="1"/>
  <c r="T20" i="1"/>
  <c r="U20" i="1"/>
  <c r="V20" i="1"/>
  <c r="W20" i="1"/>
  <c r="C20" i="1"/>
  <c r="D20" i="1"/>
  <c r="X7" i="1"/>
  <c r="X8" i="1" s="1"/>
  <c r="Y7" i="1"/>
  <c r="Y8" i="1" s="1"/>
  <c r="X11" i="1"/>
  <c r="X12" i="1" s="1"/>
  <c r="X19" i="1" s="1"/>
  <c r="Y11" i="1"/>
  <c r="Y12" i="1" s="1"/>
  <c r="Y19" i="1" s="1"/>
  <c r="T7" i="1"/>
  <c r="T8" i="1" s="1"/>
  <c r="U7" i="1"/>
  <c r="U8" i="1" s="1"/>
  <c r="V7" i="1"/>
  <c r="V8" i="1" s="1"/>
  <c r="W7" i="1"/>
  <c r="W8" i="1" s="1"/>
  <c r="T11" i="1"/>
  <c r="T12" i="1" s="1"/>
  <c r="U11" i="1"/>
  <c r="U12" i="1" s="1"/>
  <c r="U19" i="1" s="1"/>
  <c r="V11" i="1"/>
  <c r="V12" i="1" s="1"/>
  <c r="V19" i="1" s="1"/>
  <c r="W11" i="1"/>
  <c r="W12" i="1" s="1"/>
  <c r="W19" i="1" s="1"/>
  <c r="D18" i="1"/>
  <c r="C18" i="1"/>
  <c r="D7" i="1"/>
  <c r="D8" i="1"/>
  <c r="D11" i="1"/>
  <c r="D12" i="1" s="1"/>
  <c r="C11" i="1"/>
  <c r="C12" i="1" s="1"/>
  <c r="C19" i="1" s="1"/>
  <c r="C7" i="1"/>
  <c r="C8" i="1" s="1"/>
  <c r="I19" i="1" l="1"/>
  <c r="I14" i="1"/>
  <c r="I15" i="1" s="1"/>
  <c r="G14" i="1"/>
  <c r="G15" i="1" s="1"/>
  <c r="G19" i="1"/>
  <c r="F19" i="1"/>
  <c r="F14" i="1"/>
  <c r="F15" i="1" s="1"/>
  <c r="H19" i="1"/>
  <c r="H14" i="1"/>
  <c r="H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S19" i="1"/>
  <c r="S14" i="1"/>
  <c r="S15" i="1" s="1"/>
  <c r="R14" i="1"/>
  <c r="R15" i="1" s="1"/>
  <c r="R19" i="1"/>
  <c r="E14" i="1"/>
  <c r="E15" i="1" s="1"/>
  <c r="Z20" i="1"/>
  <c r="Z18" i="1"/>
  <c r="Z8" i="1"/>
  <c r="C14" i="1"/>
  <c r="C15" i="1" s="1"/>
  <c r="Z12" i="1"/>
  <c r="T19" i="1"/>
  <c r="Y14" i="1"/>
  <c r="Y15" i="1" s="1"/>
  <c r="X14" i="1"/>
  <c r="X15" i="1" s="1"/>
  <c r="T14" i="1"/>
  <c r="T15" i="1" s="1"/>
  <c r="W14" i="1"/>
  <c r="W15" i="1" s="1"/>
  <c r="U14" i="1"/>
  <c r="U15" i="1" s="1"/>
  <c r="V14" i="1"/>
  <c r="V15" i="1" s="1"/>
  <c r="D14" i="1"/>
  <c r="D15" i="1" s="1"/>
  <c r="D19" i="1"/>
  <c r="Z14" i="1" l="1"/>
  <c r="Z15" i="1" s="1"/>
  <c r="Z19" i="1"/>
  <c r="Z24" i="1" s="1"/>
</calcChain>
</file>

<file path=xl/sharedStrings.xml><?xml version="1.0" encoding="utf-8"?>
<sst xmlns="http://schemas.openxmlformats.org/spreadsheetml/2006/main" count="39" uniqueCount="16">
  <si>
    <t>Old Threshold</t>
  </si>
  <si>
    <t>Old Rate</t>
  </si>
  <si>
    <t>Employers NI charge</t>
  </si>
  <si>
    <t>Increase per Year</t>
  </si>
  <si>
    <t>Increase Per Month</t>
  </si>
  <si>
    <t>New Employers NI charge</t>
  </si>
  <si>
    <t>New Threshold</t>
  </si>
  <si>
    <t>Salary</t>
  </si>
  <si>
    <t>Employers National Insurance Changes 25/26</t>
  </si>
  <si>
    <t>Employer NI</t>
  </si>
  <si>
    <t>Employer Pension</t>
  </si>
  <si>
    <t>Total</t>
  </si>
  <si>
    <t>Employer NI Allowance</t>
  </si>
  <si>
    <t>Employee Name</t>
  </si>
  <si>
    <t xml:space="preserve">Cost to employer for year </t>
  </si>
  <si>
    <t>New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</si>
</sst>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0.0%"/>
    <numFmt numFmtId="167" formatCode="_-&quot;£&quot;* #,##0_-;\-&quot;£&quot;* #,##0_-;_-&quot;£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Graphik Regular"/>
      <family val="2"/>
    </font>
    <font>
      <sz val="11"/>
      <color theme="1"/>
      <name val="Graphik Regular"/>
      <family val="2"/>
    </font>
    <font>
      <b/>
      <sz val="11"/>
      <color rgb="FFFF0000"/>
      <name val="Graphik Regular"/>
      <family val="2"/>
    </font>
    <font>
      <sz val="12"/>
      <color theme="1"/>
      <name val="Beirut Display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2" borderId="15" xfId="0" applyNumberFormat="1" applyFont="1" applyFill="1" applyBorder="1"/>
    <xf numFmtId="165" fontId="3" fillId="2" borderId="5" xfId="0" applyNumberFormat="1" applyFont="1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165" fontId="3" fillId="0" borderId="6" xfId="0" applyNumberFormat="1" applyFont="1" applyBorder="1"/>
    <xf numFmtId="165" fontId="3" fillId="0" borderId="8" xfId="0" applyNumberFormat="1" applyFont="1" applyBorder="1"/>
    <xf numFmtId="165" fontId="3" fillId="0" borderId="0" xfId="0" applyNumberFormat="1" applyFont="1"/>
    <xf numFmtId="165" fontId="3" fillId="0" borderId="9" xfId="0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0" xfId="1" applyNumberFormat="1" applyFont="1" applyBorder="1"/>
    <xf numFmtId="166" fontId="3" fillId="0" borderId="9" xfId="1" applyNumberFormat="1" applyFont="1" applyBorder="1"/>
    <xf numFmtId="165" fontId="3" fillId="0" borderId="2" xfId="0" applyNumberFormat="1" applyFont="1" applyBorder="1"/>
    <xf numFmtId="165" fontId="3" fillId="0" borderId="10" xfId="0" applyNumberFormat="1" applyFont="1" applyBorder="1"/>
    <xf numFmtId="165" fontId="3" fillId="0" borderId="1" xfId="0" applyNumberFormat="1" applyFont="1" applyBorder="1"/>
    <xf numFmtId="165" fontId="3" fillId="0" borderId="11" xfId="0" applyNumberFormat="1" applyFont="1" applyBorder="1"/>
    <xf numFmtId="165" fontId="2" fillId="0" borderId="2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2" fillId="0" borderId="11" xfId="0" applyNumberFormat="1" applyFont="1" applyBorder="1"/>
    <xf numFmtId="0" fontId="4" fillId="0" borderId="0" xfId="0" applyFont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0" xfId="0" applyNumberFormat="1" applyFont="1"/>
    <xf numFmtId="164" fontId="4" fillId="0" borderId="9" xfId="0" applyNumberFormat="1" applyFont="1" applyBorder="1"/>
    <xf numFmtId="164" fontId="3" fillId="0" borderId="7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14" xfId="0" applyNumberFormat="1" applyFont="1" applyBorder="1"/>
    <xf numFmtId="167" fontId="3" fillId="0" borderId="0" xfId="2" applyNumberFormat="1" applyFont="1"/>
    <xf numFmtId="0" fontId="3" fillId="0" borderId="0" xfId="0" applyFont="1" applyAlignment="1">
      <alignment horizontal="right"/>
    </xf>
    <xf numFmtId="167" fontId="2" fillId="0" borderId="3" xfId="0" applyNumberFormat="1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737B-E9EF-4488-A1A2-3B96D414F7C7}">
  <dimension ref="A1:AA25"/>
  <sheetViews>
    <sheetView showGridLines="0" tabSelected="1" workbookViewId="0">
      <selection activeCell="C25" sqref="C25"/>
    </sheetView>
  </sheetViews>
  <sheetFormatPr defaultRowHeight="14.4" x14ac:dyDescent="0.3"/>
  <cols>
    <col min="1" max="1" width="3.33203125" customWidth="1"/>
    <col min="2" max="2" width="28.88671875" customWidth="1"/>
    <col min="3" max="24" width="11.88671875" customWidth="1"/>
    <col min="25" max="25" width="11.44140625" customWidth="1"/>
    <col min="26" max="26" width="15.88671875" customWidth="1"/>
  </cols>
  <sheetData>
    <row r="1" spans="1:27" ht="34.799999999999997" customHeight="1" x14ac:dyDescent="0.35">
      <c r="A1" s="39" t="s">
        <v>8</v>
      </c>
      <c r="B1" s="39"/>
      <c r="C1" s="39"/>
      <c r="D1" s="3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.6" customHeight="1" x14ac:dyDescent="0.3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5.4" customHeight="1" thickBot="1" x14ac:dyDescent="0.4">
      <c r="A3" s="2"/>
      <c r="B3" s="2"/>
      <c r="C3" s="4" t="s">
        <v>13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13</v>
      </c>
      <c r="T3" s="4" t="s">
        <v>13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13</v>
      </c>
      <c r="Z3" s="5" t="s">
        <v>11</v>
      </c>
      <c r="AA3" s="2"/>
    </row>
    <row r="4" spans="1:27" ht="16.8" thickBot="1" x14ac:dyDescent="0.4">
      <c r="A4" s="2"/>
      <c r="B4" s="2" t="s">
        <v>7</v>
      </c>
      <c r="C4" s="6">
        <v>25000</v>
      </c>
      <c r="D4" s="6">
        <v>25000</v>
      </c>
      <c r="E4" s="6">
        <v>25000</v>
      </c>
      <c r="F4" s="6">
        <v>25000</v>
      </c>
      <c r="G4" s="6">
        <v>25000</v>
      </c>
      <c r="H4" s="6">
        <v>25000</v>
      </c>
      <c r="I4" s="6">
        <v>25000</v>
      </c>
      <c r="J4" s="6">
        <v>25000</v>
      </c>
      <c r="K4" s="6">
        <v>25000</v>
      </c>
      <c r="L4" s="6">
        <v>25000</v>
      </c>
      <c r="M4" s="6">
        <v>25000</v>
      </c>
      <c r="N4" s="6">
        <v>25000</v>
      </c>
      <c r="O4" s="6">
        <v>25000</v>
      </c>
      <c r="P4" s="6">
        <v>25000</v>
      </c>
      <c r="Q4" s="6">
        <v>25000</v>
      </c>
      <c r="R4" s="6">
        <v>25000</v>
      </c>
      <c r="S4" s="6">
        <v>25000</v>
      </c>
      <c r="T4" s="6">
        <v>25000</v>
      </c>
      <c r="U4" s="6">
        <v>25000</v>
      </c>
      <c r="V4" s="6">
        <v>25000</v>
      </c>
      <c r="W4" s="6">
        <v>25000</v>
      </c>
      <c r="X4" s="6">
        <v>25000</v>
      </c>
      <c r="Y4" s="6">
        <v>25000</v>
      </c>
      <c r="Z4" s="7">
        <f>SUM(C4:Y4)</f>
        <v>575000</v>
      </c>
      <c r="AA4" s="2"/>
    </row>
    <row r="5" spans="1:27" ht="16.2" x14ac:dyDescent="0.35">
      <c r="A5" s="2"/>
      <c r="B5" s="2"/>
      <c r="C5" s="8"/>
      <c r="D5" s="9"/>
      <c r="E5" s="8"/>
      <c r="F5" s="2"/>
      <c r="G5" s="8"/>
      <c r="H5" s="2"/>
      <c r="I5" s="8"/>
      <c r="J5" s="8"/>
      <c r="K5" s="2"/>
      <c r="L5" s="8"/>
      <c r="M5" s="2"/>
      <c r="N5" s="8"/>
      <c r="O5" s="2"/>
      <c r="P5" s="8"/>
      <c r="Q5" s="2"/>
      <c r="R5" s="8"/>
      <c r="S5" s="10"/>
      <c r="T5" s="10"/>
      <c r="U5" s="10"/>
      <c r="V5" s="10"/>
      <c r="W5" s="10"/>
      <c r="X5" s="10"/>
      <c r="Y5" s="10"/>
      <c r="Z5" s="8"/>
      <c r="AA5" s="2"/>
    </row>
    <row r="6" spans="1:27" ht="16.2" x14ac:dyDescent="0.35">
      <c r="A6" s="2"/>
      <c r="B6" s="2" t="s">
        <v>0</v>
      </c>
      <c r="C6" s="11">
        <v>9100</v>
      </c>
      <c r="D6" s="12">
        <v>9100</v>
      </c>
      <c r="E6" s="11">
        <v>9100</v>
      </c>
      <c r="F6" s="13">
        <v>9100</v>
      </c>
      <c r="G6" s="11">
        <v>9100</v>
      </c>
      <c r="H6" s="13">
        <v>9100</v>
      </c>
      <c r="I6" s="11">
        <v>9100</v>
      </c>
      <c r="J6" s="11">
        <v>9100</v>
      </c>
      <c r="K6" s="13">
        <v>9100</v>
      </c>
      <c r="L6" s="11">
        <v>9100</v>
      </c>
      <c r="M6" s="13">
        <v>9100</v>
      </c>
      <c r="N6" s="11">
        <v>9100</v>
      </c>
      <c r="O6" s="13">
        <v>9100</v>
      </c>
      <c r="P6" s="11">
        <v>9100</v>
      </c>
      <c r="Q6" s="13">
        <v>9100</v>
      </c>
      <c r="R6" s="11">
        <v>9100</v>
      </c>
      <c r="S6" s="14">
        <v>9100</v>
      </c>
      <c r="T6" s="14">
        <v>9100</v>
      </c>
      <c r="U6" s="14">
        <v>9100</v>
      </c>
      <c r="V6" s="14">
        <v>9100</v>
      </c>
      <c r="W6" s="14">
        <v>9100</v>
      </c>
      <c r="X6" s="14">
        <v>9100</v>
      </c>
      <c r="Y6" s="14">
        <v>9100</v>
      </c>
      <c r="Z6" s="8"/>
      <c r="AA6" s="2"/>
    </row>
    <row r="7" spans="1:27" ht="16.2" x14ac:dyDescent="0.35">
      <c r="A7" s="2"/>
      <c r="B7" s="2" t="s">
        <v>1</v>
      </c>
      <c r="C7" s="15">
        <f>13.8%</f>
        <v>0.13800000000000001</v>
      </c>
      <c r="D7" s="16">
        <f t="shared" ref="D7:Y7" si="0">13.8%</f>
        <v>0.13800000000000001</v>
      </c>
      <c r="E7" s="15">
        <f t="shared" si="0"/>
        <v>0.13800000000000001</v>
      </c>
      <c r="F7" s="17">
        <f t="shared" si="0"/>
        <v>0.13800000000000001</v>
      </c>
      <c r="G7" s="15">
        <f t="shared" si="0"/>
        <v>0.13800000000000001</v>
      </c>
      <c r="H7" s="17">
        <f t="shared" si="0"/>
        <v>0.13800000000000001</v>
      </c>
      <c r="I7" s="15">
        <f t="shared" si="0"/>
        <v>0.13800000000000001</v>
      </c>
      <c r="J7" s="15">
        <f t="shared" si="0"/>
        <v>0.13800000000000001</v>
      </c>
      <c r="K7" s="17">
        <f t="shared" si="0"/>
        <v>0.13800000000000001</v>
      </c>
      <c r="L7" s="15">
        <f t="shared" si="0"/>
        <v>0.13800000000000001</v>
      </c>
      <c r="M7" s="17">
        <f t="shared" si="0"/>
        <v>0.13800000000000001</v>
      </c>
      <c r="N7" s="15">
        <f t="shared" si="0"/>
        <v>0.13800000000000001</v>
      </c>
      <c r="O7" s="17">
        <f t="shared" si="0"/>
        <v>0.13800000000000001</v>
      </c>
      <c r="P7" s="15">
        <f t="shared" si="0"/>
        <v>0.13800000000000001</v>
      </c>
      <c r="Q7" s="17">
        <f t="shared" si="0"/>
        <v>0.13800000000000001</v>
      </c>
      <c r="R7" s="15">
        <f t="shared" si="0"/>
        <v>0.13800000000000001</v>
      </c>
      <c r="S7" s="18">
        <f t="shared" si="0"/>
        <v>0.13800000000000001</v>
      </c>
      <c r="T7" s="18">
        <f t="shared" si="0"/>
        <v>0.13800000000000001</v>
      </c>
      <c r="U7" s="18">
        <f t="shared" si="0"/>
        <v>0.13800000000000001</v>
      </c>
      <c r="V7" s="18">
        <f t="shared" si="0"/>
        <v>0.13800000000000001</v>
      </c>
      <c r="W7" s="18">
        <f t="shared" si="0"/>
        <v>0.13800000000000001</v>
      </c>
      <c r="X7" s="18">
        <f t="shared" si="0"/>
        <v>0.13800000000000001</v>
      </c>
      <c r="Y7" s="18">
        <f t="shared" si="0"/>
        <v>0.13800000000000001</v>
      </c>
      <c r="Z7" s="8"/>
      <c r="AA7" s="2"/>
    </row>
    <row r="8" spans="1:27" ht="16.2" x14ac:dyDescent="0.35">
      <c r="A8" s="2"/>
      <c r="B8" s="2" t="s">
        <v>2</v>
      </c>
      <c r="C8" s="19">
        <f>(C4-C6)*C7</f>
        <v>2194.2000000000003</v>
      </c>
      <c r="D8" s="20">
        <f t="shared" ref="D8:S8" si="1">(D4-D6)*D7</f>
        <v>2194.2000000000003</v>
      </c>
      <c r="E8" s="19">
        <f t="shared" si="1"/>
        <v>2194.2000000000003</v>
      </c>
      <c r="F8" s="21">
        <f t="shared" si="1"/>
        <v>2194.2000000000003</v>
      </c>
      <c r="G8" s="19">
        <f t="shared" si="1"/>
        <v>2194.2000000000003</v>
      </c>
      <c r="H8" s="21">
        <f t="shared" si="1"/>
        <v>2194.2000000000003</v>
      </c>
      <c r="I8" s="19">
        <f t="shared" si="1"/>
        <v>2194.2000000000003</v>
      </c>
      <c r="J8" s="19">
        <f t="shared" si="1"/>
        <v>2194.2000000000003</v>
      </c>
      <c r="K8" s="21">
        <f t="shared" si="1"/>
        <v>2194.2000000000003</v>
      </c>
      <c r="L8" s="19">
        <f t="shared" si="1"/>
        <v>2194.2000000000003</v>
      </c>
      <c r="M8" s="21">
        <f t="shared" si="1"/>
        <v>2194.2000000000003</v>
      </c>
      <c r="N8" s="19">
        <f t="shared" si="1"/>
        <v>2194.2000000000003</v>
      </c>
      <c r="O8" s="21">
        <f t="shared" si="1"/>
        <v>2194.2000000000003</v>
      </c>
      <c r="P8" s="19">
        <f t="shared" si="1"/>
        <v>2194.2000000000003</v>
      </c>
      <c r="Q8" s="21">
        <f t="shared" si="1"/>
        <v>2194.2000000000003</v>
      </c>
      <c r="R8" s="19">
        <f t="shared" si="1"/>
        <v>2194.2000000000003</v>
      </c>
      <c r="S8" s="22">
        <f t="shared" si="1"/>
        <v>2194.2000000000003</v>
      </c>
      <c r="T8" s="22">
        <f t="shared" ref="T8" si="2">(T4-T6)*T7</f>
        <v>2194.2000000000003</v>
      </c>
      <c r="U8" s="22">
        <f t="shared" ref="U8" si="3">(U4-U6)*U7</f>
        <v>2194.2000000000003</v>
      </c>
      <c r="V8" s="22">
        <f t="shared" ref="V8" si="4">(V4-V6)*V7</f>
        <v>2194.2000000000003</v>
      </c>
      <c r="W8" s="22">
        <f t="shared" ref="W8" si="5">(W4-W6)*W7</f>
        <v>2194.2000000000003</v>
      </c>
      <c r="X8" s="22">
        <f t="shared" ref="X8" si="6">(X4-X6)*X7</f>
        <v>2194.2000000000003</v>
      </c>
      <c r="Y8" s="22">
        <f t="shared" ref="Y8" si="7">(Y4-Y6)*Y7</f>
        <v>2194.2000000000003</v>
      </c>
      <c r="Z8" s="19">
        <f>SUM(C8:Y8)</f>
        <v>50466.599999999984</v>
      </c>
      <c r="AA8" s="2"/>
    </row>
    <row r="9" spans="1:27" ht="16.2" x14ac:dyDescent="0.35">
      <c r="A9" s="2"/>
      <c r="B9" s="2"/>
      <c r="C9" s="8"/>
      <c r="D9" s="9"/>
      <c r="E9" s="8"/>
      <c r="F9" s="2"/>
      <c r="G9" s="8"/>
      <c r="H9" s="2"/>
      <c r="I9" s="8"/>
      <c r="J9" s="8"/>
      <c r="K9" s="2"/>
      <c r="L9" s="8"/>
      <c r="M9" s="2"/>
      <c r="N9" s="8"/>
      <c r="O9" s="2"/>
      <c r="P9" s="8"/>
      <c r="Q9" s="2"/>
      <c r="R9" s="8"/>
      <c r="S9" s="10"/>
      <c r="T9" s="10"/>
      <c r="U9" s="10"/>
      <c r="V9" s="10"/>
      <c r="W9" s="10"/>
      <c r="X9" s="10"/>
      <c r="Y9" s="10"/>
      <c r="Z9" s="8"/>
      <c r="AA9" s="2"/>
    </row>
    <row r="10" spans="1:27" ht="16.2" x14ac:dyDescent="0.35">
      <c r="A10" s="2"/>
      <c r="B10" s="2" t="s">
        <v>6</v>
      </c>
      <c r="C10" s="11">
        <v>5000</v>
      </c>
      <c r="D10" s="12">
        <v>5000</v>
      </c>
      <c r="E10" s="11">
        <v>5000</v>
      </c>
      <c r="F10" s="11">
        <v>5000</v>
      </c>
      <c r="G10" s="11">
        <v>5000</v>
      </c>
      <c r="H10" s="11">
        <v>5000</v>
      </c>
      <c r="I10" s="11">
        <v>5000</v>
      </c>
      <c r="J10" s="11">
        <v>5000</v>
      </c>
      <c r="K10" s="11">
        <v>5000</v>
      </c>
      <c r="L10" s="11">
        <v>5000</v>
      </c>
      <c r="M10" s="11">
        <v>5000</v>
      </c>
      <c r="N10" s="11">
        <v>5000</v>
      </c>
      <c r="O10" s="11">
        <v>5000</v>
      </c>
      <c r="P10" s="11">
        <v>5000</v>
      </c>
      <c r="Q10" s="11">
        <v>5000</v>
      </c>
      <c r="R10" s="11">
        <v>5000</v>
      </c>
      <c r="S10" s="11">
        <v>5000</v>
      </c>
      <c r="T10" s="11">
        <v>5000</v>
      </c>
      <c r="U10" s="11">
        <v>5000</v>
      </c>
      <c r="V10" s="11">
        <v>5000</v>
      </c>
      <c r="W10" s="11">
        <v>5000</v>
      </c>
      <c r="X10" s="11">
        <v>5000</v>
      </c>
      <c r="Y10" s="11">
        <v>5000</v>
      </c>
      <c r="Z10" s="8"/>
      <c r="AA10" s="2"/>
    </row>
    <row r="11" spans="1:27" ht="16.2" x14ac:dyDescent="0.35">
      <c r="A11" s="2"/>
      <c r="B11" s="2" t="s">
        <v>15</v>
      </c>
      <c r="C11" s="15">
        <f>15%</f>
        <v>0.15</v>
      </c>
      <c r="D11" s="16">
        <f>15%</f>
        <v>0.15</v>
      </c>
      <c r="E11" s="15">
        <f>15%</f>
        <v>0.15</v>
      </c>
      <c r="F11" s="17">
        <f>15%</f>
        <v>0.15</v>
      </c>
      <c r="G11" s="15">
        <f>15%</f>
        <v>0.15</v>
      </c>
      <c r="H11" s="17">
        <f>15%</f>
        <v>0.15</v>
      </c>
      <c r="I11" s="15">
        <f>15%</f>
        <v>0.15</v>
      </c>
      <c r="J11" s="15">
        <f>15%</f>
        <v>0.15</v>
      </c>
      <c r="K11" s="17">
        <f>15%</f>
        <v>0.15</v>
      </c>
      <c r="L11" s="15">
        <f>15%</f>
        <v>0.15</v>
      </c>
      <c r="M11" s="17">
        <f>15%</f>
        <v>0.15</v>
      </c>
      <c r="N11" s="15">
        <f>15%</f>
        <v>0.15</v>
      </c>
      <c r="O11" s="17">
        <f>15%</f>
        <v>0.15</v>
      </c>
      <c r="P11" s="15">
        <f>15%</f>
        <v>0.15</v>
      </c>
      <c r="Q11" s="17">
        <f>15%</f>
        <v>0.15</v>
      </c>
      <c r="R11" s="15">
        <f>15%</f>
        <v>0.15</v>
      </c>
      <c r="S11" s="18">
        <f>15%</f>
        <v>0.15</v>
      </c>
      <c r="T11" s="18">
        <f>15%</f>
        <v>0.15</v>
      </c>
      <c r="U11" s="18">
        <f>15%</f>
        <v>0.15</v>
      </c>
      <c r="V11" s="18">
        <f>15%</f>
        <v>0.15</v>
      </c>
      <c r="W11" s="18">
        <f>15%</f>
        <v>0.15</v>
      </c>
      <c r="X11" s="18">
        <f>15%</f>
        <v>0.15</v>
      </c>
      <c r="Y11" s="18">
        <f>15%</f>
        <v>0.15</v>
      </c>
      <c r="Z11" s="8"/>
      <c r="AA11" s="2"/>
    </row>
    <row r="12" spans="1:27" ht="16.2" x14ac:dyDescent="0.35">
      <c r="A12" s="2"/>
      <c r="B12" s="1" t="s">
        <v>5</v>
      </c>
      <c r="C12" s="23">
        <f>(C4-C10)*C11</f>
        <v>3000</v>
      </c>
      <c r="D12" s="24">
        <f t="shared" ref="D12:S12" si="8">(D4-D10)*D11</f>
        <v>3000</v>
      </c>
      <c r="E12" s="23">
        <f t="shared" si="8"/>
        <v>3000</v>
      </c>
      <c r="F12" s="25">
        <f t="shared" si="8"/>
        <v>3000</v>
      </c>
      <c r="G12" s="23">
        <f t="shared" si="8"/>
        <v>3000</v>
      </c>
      <c r="H12" s="25">
        <f t="shared" si="8"/>
        <v>3000</v>
      </c>
      <c r="I12" s="23">
        <f t="shared" si="8"/>
        <v>3000</v>
      </c>
      <c r="J12" s="23">
        <f t="shared" si="8"/>
        <v>3000</v>
      </c>
      <c r="K12" s="25">
        <f t="shared" si="8"/>
        <v>3000</v>
      </c>
      <c r="L12" s="23">
        <f t="shared" si="8"/>
        <v>3000</v>
      </c>
      <c r="M12" s="25">
        <f t="shared" si="8"/>
        <v>3000</v>
      </c>
      <c r="N12" s="23">
        <f t="shared" si="8"/>
        <v>3000</v>
      </c>
      <c r="O12" s="25">
        <f t="shared" si="8"/>
        <v>3000</v>
      </c>
      <c r="P12" s="23">
        <f t="shared" si="8"/>
        <v>3000</v>
      </c>
      <c r="Q12" s="25">
        <f t="shared" si="8"/>
        <v>3000</v>
      </c>
      <c r="R12" s="23">
        <f t="shared" si="8"/>
        <v>3000</v>
      </c>
      <c r="S12" s="26">
        <f t="shared" si="8"/>
        <v>3000</v>
      </c>
      <c r="T12" s="26">
        <f t="shared" ref="T12" si="9">(T4-T10)*T11</f>
        <v>3000</v>
      </c>
      <c r="U12" s="26">
        <f t="shared" ref="U12" si="10">(U4-U10)*U11</f>
        <v>3000</v>
      </c>
      <c r="V12" s="26">
        <f t="shared" ref="V12" si="11">(V4-V10)*V11</f>
        <v>3000</v>
      </c>
      <c r="W12" s="26">
        <f t="shared" ref="W12" si="12">(W4-W10)*W11</f>
        <v>3000</v>
      </c>
      <c r="X12" s="26">
        <f t="shared" ref="X12" si="13">(X4-X10)*X11</f>
        <v>3000</v>
      </c>
      <c r="Y12" s="26">
        <f t="shared" ref="Y12" si="14">(Y4-Y10)*Y11</f>
        <v>3000</v>
      </c>
      <c r="Z12" s="23">
        <f>SUM(C12:Y12)</f>
        <v>69000</v>
      </c>
      <c r="AA12" s="2"/>
    </row>
    <row r="13" spans="1:27" ht="16.2" x14ac:dyDescent="0.35">
      <c r="A13" s="2"/>
      <c r="B13" s="2"/>
      <c r="C13" s="8"/>
      <c r="D13" s="9"/>
      <c r="E13" s="8"/>
      <c r="F13" s="2"/>
      <c r="G13" s="8"/>
      <c r="H13" s="2"/>
      <c r="I13" s="8"/>
      <c r="J13" s="8"/>
      <c r="K13" s="2"/>
      <c r="L13" s="8"/>
      <c r="M13" s="2"/>
      <c r="N13" s="8"/>
      <c r="O13" s="2"/>
      <c r="P13" s="8"/>
      <c r="Q13" s="2"/>
      <c r="R13" s="8"/>
      <c r="S13" s="10"/>
      <c r="T13" s="10"/>
      <c r="U13" s="10"/>
      <c r="V13" s="10"/>
      <c r="W13" s="10"/>
      <c r="X13" s="10"/>
      <c r="Y13" s="10"/>
      <c r="Z13" s="8"/>
      <c r="AA13" s="2"/>
    </row>
    <row r="14" spans="1:27" ht="16.2" x14ac:dyDescent="0.35">
      <c r="A14" s="2"/>
      <c r="B14" s="27" t="s">
        <v>3</v>
      </c>
      <c r="C14" s="28">
        <f>C12-C8</f>
        <v>805.79999999999973</v>
      </c>
      <c r="D14" s="29">
        <f t="shared" ref="D14:S14" si="15">D12-D8</f>
        <v>805.79999999999973</v>
      </c>
      <c r="E14" s="28">
        <f t="shared" si="15"/>
        <v>805.79999999999973</v>
      </c>
      <c r="F14" s="30">
        <f t="shared" si="15"/>
        <v>805.79999999999973</v>
      </c>
      <c r="G14" s="28">
        <f t="shared" si="15"/>
        <v>805.79999999999973</v>
      </c>
      <c r="H14" s="30">
        <f t="shared" si="15"/>
        <v>805.79999999999973</v>
      </c>
      <c r="I14" s="28">
        <f t="shared" si="15"/>
        <v>805.79999999999973</v>
      </c>
      <c r="J14" s="28">
        <f t="shared" si="15"/>
        <v>805.79999999999973</v>
      </c>
      <c r="K14" s="30">
        <f t="shared" si="15"/>
        <v>805.79999999999973</v>
      </c>
      <c r="L14" s="28">
        <f t="shared" si="15"/>
        <v>805.79999999999973</v>
      </c>
      <c r="M14" s="30">
        <f t="shared" si="15"/>
        <v>805.79999999999973</v>
      </c>
      <c r="N14" s="28">
        <f t="shared" si="15"/>
        <v>805.79999999999973</v>
      </c>
      <c r="O14" s="30">
        <f t="shared" si="15"/>
        <v>805.79999999999973</v>
      </c>
      <c r="P14" s="28">
        <f t="shared" si="15"/>
        <v>805.79999999999973</v>
      </c>
      <c r="Q14" s="30">
        <f t="shared" si="15"/>
        <v>805.79999999999973</v>
      </c>
      <c r="R14" s="28">
        <f t="shared" si="15"/>
        <v>805.79999999999973</v>
      </c>
      <c r="S14" s="31">
        <f t="shared" si="15"/>
        <v>805.79999999999973</v>
      </c>
      <c r="T14" s="31">
        <f t="shared" ref="T14:W14" si="16">T12-T8</f>
        <v>805.79999999999973</v>
      </c>
      <c r="U14" s="31">
        <f t="shared" si="16"/>
        <v>805.79999999999973</v>
      </c>
      <c r="V14" s="31">
        <f t="shared" si="16"/>
        <v>805.79999999999973</v>
      </c>
      <c r="W14" s="31">
        <f t="shared" si="16"/>
        <v>805.79999999999973</v>
      </c>
      <c r="X14" s="31">
        <f t="shared" ref="X14:Y14" si="17">X12-X8</f>
        <v>805.79999999999973</v>
      </c>
      <c r="Y14" s="31">
        <f t="shared" si="17"/>
        <v>805.79999999999973</v>
      </c>
      <c r="Z14" s="28">
        <f>Z12-Z8</f>
        <v>18533.400000000016</v>
      </c>
      <c r="AA14" s="2"/>
    </row>
    <row r="15" spans="1:27" ht="16.2" x14ac:dyDescent="0.35">
      <c r="A15" s="2"/>
      <c r="B15" s="2" t="s">
        <v>4</v>
      </c>
      <c r="C15" s="32">
        <f>C14/12</f>
        <v>67.149999999999977</v>
      </c>
      <c r="D15" s="33">
        <f t="shared" ref="D15:Z15" si="18">D14/12</f>
        <v>67.149999999999977</v>
      </c>
      <c r="E15" s="32">
        <f t="shared" si="18"/>
        <v>67.149999999999977</v>
      </c>
      <c r="F15" s="34">
        <f t="shared" si="18"/>
        <v>67.149999999999977</v>
      </c>
      <c r="G15" s="32">
        <f t="shared" si="18"/>
        <v>67.149999999999977</v>
      </c>
      <c r="H15" s="34">
        <f t="shared" si="18"/>
        <v>67.149999999999977</v>
      </c>
      <c r="I15" s="32">
        <f t="shared" si="18"/>
        <v>67.149999999999977</v>
      </c>
      <c r="J15" s="32">
        <f t="shared" si="18"/>
        <v>67.149999999999977</v>
      </c>
      <c r="K15" s="34">
        <f t="shared" si="18"/>
        <v>67.149999999999977</v>
      </c>
      <c r="L15" s="32">
        <f t="shared" si="18"/>
        <v>67.149999999999977</v>
      </c>
      <c r="M15" s="34">
        <f t="shared" si="18"/>
        <v>67.149999999999977</v>
      </c>
      <c r="N15" s="32">
        <f t="shared" si="18"/>
        <v>67.149999999999977</v>
      </c>
      <c r="O15" s="34">
        <f t="shared" si="18"/>
        <v>67.149999999999977</v>
      </c>
      <c r="P15" s="32">
        <f t="shared" si="18"/>
        <v>67.149999999999977</v>
      </c>
      <c r="Q15" s="34">
        <f t="shared" si="18"/>
        <v>67.149999999999977</v>
      </c>
      <c r="R15" s="32">
        <f t="shared" si="18"/>
        <v>67.149999999999977</v>
      </c>
      <c r="S15" s="35">
        <f t="shared" si="18"/>
        <v>67.149999999999977</v>
      </c>
      <c r="T15" s="35">
        <f t="shared" ref="T15" si="19">T14/12</f>
        <v>67.149999999999977</v>
      </c>
      <c r="U15" s="35">
        <f t="shared" ref="U15" si="20">U14/12</f>
        <v>67.149999999999977</v>
      </c>
      <c r="V15" s="35">
        <f t="shared" ref="V15" si="21">V14/12</f>
        <v>67.149999999999977</v>
      </c>
      <c r="W15" s="35">
        <f t="shared" ref="W15" si="22">W14/12</f>
        <v>67.149999999999977</v>
      </c>
      <c r="X15" s="35">
        <f t="shared" ref="X15" si="23">X14/12</f>
        <v>67.149999999999977</v>
      </c>
      <c r="Y15" s="35">
        <f t="shared" ref="Y15" si="24">Y14/12</f>
        <v>67.149999999999977</v>
      </c>
      <c r="Z15" s="32">
        <f t="shared" si="18"/>
        <v>1544.4500000000014</v>
      </c>
      <c r="AA15" s="2"/>
    </row>
    <row r="16" spans="1:27" ht="16.2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2" x14ac:dyDescent="0.35">
      <c r="A18" s="2"/>
      <c r="B18" s="2" t="s">
        <v>7</v>
      </c>
      <c r="C18" s="36">
        <f>C4</f>
        <v>25000</v>
      </c>
      <c r="D18" s="36">
        <f t="shared" ref="D18:S18" si="25">D4</f>
        <v>25000</v>
      </c>
      <c r="E18" s="36">
        <f t="shared" si="25"/>
        <v>25000</v>
      </c>
      <c r="F18" s="36">
        <f t="shared" si="25"/>
        <v>25000</v>
      </c>
      <c r="G18" s="36">
        <f t="shared" si="25"/>
        <v>25000</v>
      </c>
      <c r="H18" s="36">
        <f t="shared" si="25"/>
        <v>25000</v>
      </c>
      <c r="I18" s="36">
        <f t="shared" si="25"/>
        <v>25000</v>
      </c>
      <c r="J18" s="36">
        <f t="shared" si="25"/>
        <v>25000</v>
      </c>
      <c r="K18" s="36">
        <f t="shared" si="25"/>
        <v>25000</v>
      </c>
      <c r="L18" s="36">
        <f t="shared" si="25"/>
        <v>25000</v>
      </c>
      <c r="M18" s="36">
        <f t="shared" si="25"/>
        <v>25000</v>
      </c>
      <c r="N18" s="36">
        <f t="shared" si="25"/>
        <v>25000</v>
      </c>
      <c r="O18" s="36">
        <f t="shared" si="25"/>
        <v>25000</v>
      </c>
      <c r="P18" s="36">
        <f t="shared" si="25"/>
        <v>25000</v>
      </c>
      <c r="Q18" s="36">
        <f t="shared" si="25"/>
        <v>25000</v>
      </c>
      <c r="R18" s="36">
        <f t="shared" si="25"/>
        <v>25000</v>
      </c>
      <c r="S18" s="36">
        <f t="shared" si="25"/>
        <v>25000</v>
      </c>
      <c r="T18" s="36">
        <f t="shared" ref="T18:X18" si="26">T4</f>
        <v>25000</v>
      </c>
      <c r="U18" s="36">
        <f t="shared" si="26"/>
        <v>25000</v>
      </c>
      <c r="V18" s="36">
        <f t="shared" si="26"/>
        <v>25000</v>
      </c>
      <c r="W18" s="36">
        <f t="shared" si="26"/>
        <v>25000</v>
      </c>
      <c r="X18" s="36">
        <f t="shared" si="26"/>
        <v>25000</v>
      </c>
      <c r="Y18" s="36">
        <f t="shared" ref="Y18" si="27">Y4</f>
        <v>25000</v>
      </c>
      <c r="Z18" s="36">
        <f>SUM(C18:Y18)</f>
        <v>575000</v>
      </c>
      <c r="AA18" s="2"/>
    </row>
    <row r="19" spans="1:27" ht="16.2" x14ac:dyDescent="0.35">
      <c r="A19" s="2"/>
      <c r="B19" s="2" t="s">
        <v>9</v>
      </c>
      <c r="C19" s="36">
        <f>C12</f>
        <v>3000</v>
      </c>
      <c r="D19" s="36">
        <f t="shared" ref="D19:S19" si="28">D12</f>
        <v>3000</v>
      </c>
      <c r="E19" s="36">
        <f t="shared" si="28"/>
        <v>3000</v>
      </c>
      <c r="F19" s="36">
        <f t="shared" si="28"/>
        <v>3000</v>
      </c>
      <c r="G19" s="36">
        <f t="shared" si="28"/>
        <v>3000</v>
      </c>
      <c r="H19" s="36">
        <f t="shared" si="28"/>
        <v>3000</v>
      </c>
      <c r="I19" s="36">
        <f t="shared" si="28"/>
        <v>3000</v>
      </c>
      <c r="J19" s="36">
        <f t="shared" si="28"/>
        <v>3000</v>
      </c>
      <c r="K19" s="36">
        <f t="shared" si="28"/>
        <v>3000</v>
      </c>
      <c r="L19" s="36">
        <f t="shared" si="28"/>
        <v>3000</v>
      </c>
      <c r="M19" s="36">
        <f t="shared" si="28"/>
        <v>3000</v>
      </c>
      <c r="N19" s="36">
        <f t="shared" si="28"/>
        <v>3000</v>
      </c>
      <c r="O19" s="36">
        <f t="shared" si="28"/>
        <v>3000</v>
      </c>
      <c r="P19" s="36">
        <f t="shared" si="28"/>
        <v>3000</v>
      </c>
      <c r="Q19" s="36">
        <f t="shared" si="28"/>
        <v>3000</v>
      </c>
      <c r="R19" s="36">
        <f t="shared" si="28"/>
        <v>3000</v>
      </c>
      <c r="S19" s="36">
        <f t="shared" si="28"/>
        <v>3000</v>
      </c>
      <c r="T19" s="36">
        <f t="shared" ref="T19:X19" si="29">T12</f>
        <v>3000</v>
      </c>
      <c r="U19" s="36">
        <f t="shared" si="29"/>
        <v>3000</v>
      </c>
      <c r="V19" s="36">
        <f t="shared" si="29"/>
        <v>3000</v>
      </c>
      <c r="W19" s="36">
        <f t="shared" si="29"/>
        <v>3000</v>
      </c>
      <c r="X19" s="36">
        <f t="shared" si="29"/>
        <v>3000</v>
      </c>
      <c r="Y19" s="36">
        <f t="shared" ref="Y19" si="30">Y12</f>
        <v>3000</v>
      </c>
      <c r="Z19" s="36">
        <f>SUM(C19:Y19)</f>
        <v>69000</v>
      </c>
      <c r="AA19" s="2"/>
    </row>
    <row r="20" spans="1:27" ht="16.2" x14ac:dyDescent="0.35">
      <c r="A20" s="2"/>
      <c r="B20" s="2" t="s">
        <v>10</v>
      </c>
      <c r="C20" s="36">
        <f>IF(C4 &gt; 6240, MIN(C4, 50270) - 6240, 0) * 3%</f>
        <v>562.79999999999995</v>
      </c>
      <c r="D20" s="36">
        <f>IF(D4 &gt; 6240, MIN(D4, 50270) - 6240, 0) * 3%</f>
        <v>562.79999999999995</v>
      </c>
      <c r="E20" s="36">
        <f>IF(E4 &gt; 6240, MIN(E4, 50270) - 6240, 0) * 3%</f>
        <v>562.79999999999995</v>
      </c>
      <c r="F20" s="36">
        <f t="shared" ref="F20:S20" si="31">IF(F4 &gt; 6240, MIN(F4, 50270) - 6240, 0) * 3%</f>
        <v>562.79999999999995</v>
      </c>
      <c r="G20" s="36">
        <f t="shared" si="31"/>
        <v>562.79999999999995</v>
      </c>
      <c r="H20" s="36">
        <f t="shared" si="31"/>
        <v>562.79999999999995</v>
      </c>
      <c r="I20" s="36">
        <f t="shared" si="31"/>
        <v>562.79999999999995</v>
      </c>
      <c r="J20" s="36">
        <f t="shared" si="31"/>
        <v>562.79999999999995</v>
      </c>
      <c r="K20" s="36">
        <f t="shared" si="31"/>
        <v>562.79999999999995</v>
      </c>
      <c r="L20" s="36">
        <f t="shared" si="31"/>
        <v>562.79999999999995</v>
      </c>
      <c r="M20" s="36">
        <f t="shared" si="31"/>
        <v>562.79999999999995</v>
      </c>
      <c r="N20" s="36">
        <f t="shared" si="31"/>
        <v>562.79999999999995</v>
      </c>
      <c r="O20" s="36">
        <f t="shared" si="31"/>
        <v>562.79999999999995</v>
      </c>
      <c r="P20" s="36">
        <f t="shared" si="31"/>
        <v>562.79999999999995</v>
      </c>
      <c r="Q20" s="36">
        <f t="shared" si="31"/>
        <v>562.79999999999995</v>
      </c>
      <c r="R20" s="36">
        <f t="shared" si="31"/>
        <v>562.79999999999995</v>
      </c>
      <c r="S20" s="36">
        <f t="shared" si="31"/>
        <v>562.79999999999995</v>
      </c>
      <c r="T20" s="36">
        <f t="shared" ref="T20:X20" si="32">IF(T4 &gt; 6240, MIN(T4, 50270) - 6240, 0) * 3%</f>
        <v>562.79999999999995</v>
      </c>
      <c r="U20" s="36">
        <f t="shared" si="32"/>
        <v>562.79999999999995</v>
      </c>
      <c r="V20" s="36">
        <f t="shared" si="32"/>
        <v>562.79999999999995</v>
      </c>
      <c r="W20" s="36">
        <f t="shared" si="32"/>
        <v>562.79999999999995</v>
      </c>
      <c r="X20" s="36">
        <f t="shared" si="32"/>
        <v>562.79999999999995</v>
      </c>
      <c r="Y20" s="36">
        <f t="shared" ref="Y20" si="33">IF(Y4 &gt; 6240, MIN(Y4, 50270) - 6240, 0) * 3%</f>
        <v>562.79999999999995</v>
      </c>
      <c r="Z20" s="36">
        <f>SUM(C20:Y20)</f>
        <v>12944.399999999996</v>
      </c>
      <c r="AA20" s="2"/>
    </row>
    <row r="21" spans="1:27" ht="4.8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2"/>
    </row>
    <row r="22" spans="1:27" ht="16.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7"/>
      <c r="U22" s="37"/>
      <c r="V22" s="37"/>
      <c r="W22" s="37"/>
      <c r="X22" s="37"/>
      <c r="Y22" s="37" t="s">
        <v>12</v>
      </c>
      <c r="Z22" s="36">
        <v>-10500</v>
      </c>
      <c r="AA22" s="2"/>
    </row>
    <row r="23" spans="1:27" ht="6.6" customHeight="1" thickBo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6"/>
      <c r="AA23" s="2"/>
    </row>
    <row r="24" spans="1:27" ht="16.8" thickBo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  <c r="U24" s="1"/>
      <c r="V24" s="1"/>
      <c r="W24" s="40" t="s">
        <v>14</v>
      </c>
      <c r="X24" s="40"/>
      <c r="Y24" s="40"/>
      <c r="Z24" s="38">
        <f>Z18+Z19+Z20+Z22</f>
        <v>646444.4</v>
      </c>
      <c r="AA24" s="2"/>
    </row>
    <row r="25" spans="1:27" ht="16.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</sheetData>
  <mergeCells count="2">
    <mergeCell ref="A1:D1"/>
    <mergeCell ref="W24:Y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BF2CEB848FE143B0EF6480AEA09DE9" ma:contentTypeVersion="10" ma:contentTypeDescription="Create a new document." ma:contentTypeScope="" ma:versionID="8c1b89b80a65829da02b1db9e5c73db0">
  <xsd:schema xmlns:xsd="http://www.w3.org/2001/XMLSchema" xmlns:xs="http://www.w3.org/2001/XMLSchema" xmlns:p="http://schemas.microsoft.com/office/2006/metadata/properties" xmlns:ns3="420d5ce9-0f50-4d6e-b854-2a57cb069bd8" xmlns:ns4="78fcc2c9-64f1-493a-8f28-44d9a9993c0d" targetNamespace="http://schemas.microsoft.com/office/2006/metadata/properties" ma:root="true" ma:fieldsID="6b42dc49c283bbb1ecd144c497c69ef9" ns3:_="" ns4:_="">
    <xsd:import namespace="420d5ce9-0f50-4d6e-b854-2a57cb069bd8"/>
    <xsd:import namespace="78fcc2c9-64f1-493a-8f28-44d9a9993c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d5ce9-0f50-4d6e-b854-2a57cb069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cc2c9-64f1-493a-8f28-44d9a9993c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A063DB-C936-44B3-AB89-8F9069B3F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0d5ce9-0f50-4d6e-b854-2a57cb069bd8"/>
    <ds:schemaRef ds:uri="78fcc2c9-64f1-493a-8f28-44d9a9993c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8CBA93-5A80-421B-B23D-90A00DB1E8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119DF-DF43-416F-B8A1-A75CE2FE7F79}">
  <ds:schemaRefs>
    <ds:schemaRef ds:uri="420d5ce9-0f50-4d6e-b854-2a57cb069bd8"/>
    <ds:schemaRef ds:uri="http://www.w3.org/XML/1998/namespace"/>
    <ds:schemaRef ds:uri="http://purl.org/dc/dcmitype/"/>
    <ds:schemaRef ds:uri="78fcc2c9-64f1-493a-8f28-44d9a9993c0d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b9cd466-9e80-4cd9-824c-3cb9cad71fb8}" enabled="0" method="" siteId="{6b9cd466-9e80-4cd9-824c-3cb9cad71fb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Whyte</dc:creator>
  <cp:lastModifiedBy>Megan Searle-Thomas</cp:lastModifiedBy>
  <dcterms:created xsi:type="dcterms:W3CDTF">2024-11-06T16:18:28Z</dcterms:created>
  <dcterms:modified xsi:type="dcterms:W3CDTF">2025-03-20T11:37:24Z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0x010100D1BF2CEB848FE143B0EF6480AEA09DE9</vt:lpwstr>
  </property>
</Properties>
</file>